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y Dee\Desktop\New folder (3)\"/>
    </mc:Choice>
  </mc:AlternateContent>
  <xr:revisionPtr revIDLastSave="0" documentId="13_ncr:1_{F6A98A20-DC95-41B0-A96C-FED23B8883B6}" xr6:coauthVersionLast="44" xr6:coauthVersionMax="44" xr10:uidLastSave="{00000000-0000-0000-0000-000000000000}"/>
  <bookViews>
    <workbookView xWindow="-120" yWindow="-120" windowWidth="29040" windowHeight="15840" xr2:uid="{2F9FFE38-6195-496C-867F-DB3D770B15AF}"/>
  </bookViews>
  <sheets>
    <sheet name="20% ΕΙΣΟΔΗΜΑΤΟΣ " sheetId="5" r:id="rId1"/>
    <sheet name="10.000 ΕΥΡΩ " sheetId="6" r:id="rId2"/>
  </sheets>
  <definedNames>
    <definedName name="_xlnm.Print_Area" localSheetId="1">'10.000 ΕΥΡΩ '!$B$2:$M$18</definedName>
    <definedName name="_xlnm.Print_Area" localSheetId="0">'20% ΕΙΣΟΔΗΜΑΤΟΣ '!$B$2:$M$18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6" l="1"/>
  <c r="E10" i="6" s="1"/>
  <c r="J10" i="6"/>
  <c r="M10" i="6"/>
  <c r="C10" i="5"/>
  <c r="D10" i="5" s="1"/>
  <c r="E10" i="5" s="1"/>
  <c r="J10" i="5"/>
  <c r="M10" i="5"/>
  <c r="J18" i="6"/>
  <c r="M18" i="6"/>
  <c r="J17" i="6"/>
  <c r="D17" i="6"/>
  <c r="E17" i="6" s="1"/>
  <c r="G17" i="6" s="1"/>
  <c r="J16" i="6"/>
  <c r="M16" i="6"/>
  <c r="J15" i="6"/>
  <c r="M15" i="6"/>
  <c r="J14" i="6"/>
  <c r="D14" i="6"/>
  <c r="E14" i="6" s="1"/>
  <c r="G14" i="6" s="1"/>
  <c r="J13" i="6"/>
  <c r="D13" i="6"/>
  <c r="E13" i="6" s="1"/>
  <c r="J12" i="6"/>
  <c r="D12" i="6"/>
  <c r="E12" i="6" s="1"/>
  <c r="M12" i="6"/>
  <c r="J11" i="6"/>
  <c r="J9" i="6"/>
  <c r="J8" i="6"/>
  <c r="J7" i="6"/>
  <c r="M7" i="6"/>
  <c r="J18" i="5"/>
  <c r="C18" i="5"/>
  <c r="M18" i="5" s="1"/>
  <c r="J17" i="5"/>
  <c r="C17" i="5"/>
  <c r="D17" i="5" s="1"/>
  <c r="E17" i="5" s="1"/>
  <c r="J16" i="5"/>
  <c r="C16" i="5"/>
  <c r="M16" i="5" s="1"/>
  <c r="J15" i="5"/>
  <c r="C15" i="5"/>
  <c r="M15" i="5" s="1"/>
  <c r="J14" i="5"/>
  <c r="C14" i="5"/>
  <c r="J13" i="5"/>
  <c r="C13" i="5"/>
  <c r="D13" i="5" s="1"/>
  <c r="E13" i="5" s="1"/>
  <c r="F13" i="5" s="1"/>
  <c r="J12" i="5"/>
  <c r="C12" i="5"/>
  <c r="M12" i="5" s="1"/>
  <c r="J11" i="5"/>
  <c r="C11" i="5"/>
  <c r="M11" i="5" s="1"/>
  <c r="J9" i="5"/>
  <c r="C9" i="5"/>
  <c r="D9" i="5" s="1"/>
  <c r="E9" i="5" s="1"/>
  <c r="J8" i="5"/>
  <c r="C8" i="5"/>
  <c r="M8" i="5" s="1"/>
  <c r="J7" i="5"/>
  <c r="C7" i="5"/>
  <c r="M7" i="5" s="1"/>
  <c r="F10" i="6" l="1"/>
  <c r="G10" i="6"/>
  <c r="G10" i="5"/>
  <c r="F10" i="5"/>
  <c r="F14" i="6"/>
  <c r="I14" i="6" s="1"/>
  <c r="K14" i="6" s="1"/>
  <c r="L14" i="6" s="1"/>
  <c r="D7" i="6"/>
  <c r="E7" i="6" s="1"/>
  <c r="F7" i="6" s="1"/>
  <c r="M13" i="6"/>
  <c r="M17" i="6"/>
  <c r="D16" i="6"/>
  <c r="E16" i="6" s="1"/>
  <c r="F16" i="6" s="1"/>
  <c r="D18" i="6"/>
  <c r="E18" i="6" s="1"/>
  <c r="F18" i="6" s="1"/>
  <c r="F13" i="6"/>
  <c r="G13" i="6"/>
  <c r="D9" i="6"/>
  <c r="E9" i="6" s="1"/>
  <c r="M9" i="6"/>
  <c r="F12" i="6"/>
  <c r="G12" i="6"/>
  <c r="D8" i="6"/>
  <c r="E8" i="6" s="1"/>
  <c r="M8" i="6"/>
  <c r="M11" i="6"/>
  <c r="D11" i="6"/>
  <c r="E11" i="6" s="1"/>
  <c r="D15" i="6"/>
  <c r="E15" i="6" s="1"/>
  <c r="M14" i="6"/>
  <c r="F17" i="6"/>
  <c r="I17" i="6" s="1"/>
  <c r="K17" i="6" s="1"/>
  <c r="L17" i="6" s="1"/>
  <c r="M17" i="5"/>
  <c r="G13" i="5"/>
  <c r="I13" i="5" s="1"/>
  <c r="K13" i="5" s="1"/>
  <c r="L13" i="5" s="1"/>
  <c r="D18" i="5"/>
  <c r="E18" i="5" s="1"/>
  <c r="F18" i="5" s="1"/>
  <c r="M13" i="5"/>
  <c r="D14" i="5"/>
  <c r="E14" i="5" s="1"/>
  <c r="M14" i="5"/>
  <c r="G17" i="5"/>
  <c r="F17" i="5"/>
  <c r="G9" i="5"/>
  <c r="F9" i="5"/>
  <c r="D16" i="5"/>
  <c r="E16" i="5" s="1"/>
  <c r="D7" i="5"/>
  <c r="E7" i="5" s="1"/>
  <c r="D8" i="5"/>
  <c r="E8" i="5" s="1"/>
  <c r="D11" i="5"/>
  <c r="E11" i="5" s="1"/>
  <c r="D12" i="5"/>
  <c r="E12" i="5" s="1"/>
  <c r="M9" i="5"/>
  <c r="D15" i="5"/>
  <c r="E15" i="5" s="1"/>
  <c r="I10" i="6" l="1"/>
  <c r="K10" i="6" s="1"/>
  <c r="L10" i="6" s="1"/>
  <c r="I10" i="5"/>
  <c r="K10" i="5" s="1"/>
  <c r="L10" i="5" s="1"/>
  <c r="G16" i="6"/>
  <c r="I16" i="6" s="1"/>
  <c r="K16" i="6" s="1"/>
  <c r="L16" i="6" s="1"/>
  <c r="G7" i="6"/>
  <c r="I7" i="6" s="1"/>
  <c r="K7" i="6" s="1"/>
  <c r="L7" i="6" s="1"/>
  <c r="G18" i="6"/>
  <c r="I18" i="6" s="1"/>
  <c r="K18" i="6" s="1"/>
  <c r="L18" i="6" s="1"/>
  <c r="I12" i="6"/>
  <c r="K12" i="6" s="1"/>
  <c r="L12" i="6" s="1"/>
  <c r="I13" i="6"/>
  <c r="K13" i="6" s="1"/>
  <c r="L13" i="6" s="1"/>
  <c r="G11" i="6"/>
  <c r="F11" i="6"/>
  <c r="F9" i="6"/>
  <c r="G9" i="6"/>
  <c r="F15" i="6"/>
  <c r="G15" i="6"/>
  <c r="G8" i="6"/>
  <c r="F8" i="6"/>
  <c r="G18" i="5"/>
  <c r="I18" i="5" s="1"/>
  <c r="K18" i="5" s="1"/>
  <c r="L18" i="5" s="1"/>
  <c r="I9" i="5"/>
  <c r="K9" i="5" s="1"/>
  <c r="L9" i="5" s="1"/>
  <c r="G16" i="5"/>
  <c r="F16" i="5"/>
  <c r="F15" i="5"/>
  <c r="G15" i="5"/>
  <c r="G14" i="5"/>
  <c r="F14" i="5"/>
  <c r="F7" i="5"/>
  <c r="G7" i="5"/>
  <c r="F12" i="5"/>
  <c r="G12" i="5"/>
  <c r="F8" i="5"/>
  <c r="G8" i="5"/>
  <c r="F11" i="5"/>
  <c r="G11" i="5"/>
  <c r="I17" i="5"/>
  <c r="K17" i="5" s="1"/>
  <c r="L17" i="5" s="1"/>
  <c r="I9" i="6" l="1"/>
  <c r="K9" i="6" s="1"/>
  <c r="L9" i="6" s="1"/>
  <c r="I11" i="6"/>
  <c r="K11" i="6" s="1"/>
  <c r="L11" i="6" s="1"/>
  <c r="I8" i="6"/>
  <c r="K8" i="6" s="1"/>
  <c r="L8" i="6" s="1"/>
  <c r="I15" i="6"/>
  <c r="K15" i="6" s="1"/>
  <c r="L15" i="6" s="1"/>
  <c r="I16" i="5"/>
  <c r="K16" i="5" s="1"/>
  <c r="L16" i="5" s="1"/>
  <c r="I7" i="5"/>
  <c r="K7" i="5" s="1"/>
  <c r="L7" i="5" s="1"/>
  <c r="I14" i="5"/>
  <c r="K14" i="5" s="1"/>
  <c r="L14" i="5" s="1"/>
  <c r="I8" i="5"/>
  <c r="K8" i="5" s="1"/>
  <c r="L8" i="5" s="1"/>
  <c r="I12" i="5"/>
  <c r="K12" i="5" s="1"/>
  <c r="L12" i="5" s="1"/>
  <c r="I11" i="5"/>
  <c r="K11" i="5" s="1"/>
  <c r="L11" i="5" s="1"/>
  <c r="I15" i="5"/>
  <c r="K15" i="5" s="1"/>
  <c r="L15" i="5" s="1"/>
</calcChain>
</file>

<file path=xl/sharedStrings.xml><?xml version="1.0" encoding="utf-8"?>
<sst xmlns="http://schemas.openxmlformats.org/spreadsheetml/2006/main" count="32" uniqueCount="17">
  <si>
    <t>ΕΙΣΟΔΗΜΑ</t>
  </si>
  <si>
    <t>ΔΑΠΑΝΗ ΑΝΑΚΑΙΝΙΣΗΣ                                                                                                                                                                                                                                                                                                                                                                                                                                                                                                          (με ΦΠΑ 24%)</t>
  </si>
  <si>
    <t>ΕΚΠΤΩΣΗ                                                                                                                                                                                                                                                                                                                                                                                                                                                                                                                                (40% δαπάνης επί του Εισοδήματος)</t>
  </si>
  <si>
    <t>ΦΟΡΟΛΟΓΗΤΕΟ ΕΙΣΟΔΗΜΑ</t>
  </si>
  <si>
    <t>Εισφορά Αλληλεγγύης</t>
  </si>
  <si>
    <t>Έκπτωση (Αποδείξεις)</t>
  </si>
  <si>
    <t>Σύνολο</t>
  </si>
  <si>
    <t>Φόρος                                                                                                                                                                                                                                                                                                                                                                                                                                                                                                                                      (100% Εισόδ.)</t>
  </si>
  <si>
    <t>Φόρος                                                                                                                                                                                                                                                                                                                                                                                                                                                                                                                             (Εισόδ. - 40% έκπτωση δαπάνης)</t>
  </si>
  <si>
    <r>
      <t xml:space="preserve">ΟΦΕΛΟΣ ΦΟΡΟΛΟΓΟΥΜΕΝΟΥ ΓΙΑ ΔΑΠΑΝΗ ΑΝΑΚΑΙΝΙΣΗΣ </t>
    </r>
    <r>
      <rPr>
        <b/>
        <u/>
        <sz val="12"/>
        <color theme="1"/>
        <rFont val="Arial"/>
        <family val="2"/>
      </rPr>
      <t>ΙΣΗ ΜΕ ΤΟ 20% ΤΟΥ ΕΤΗΣΙΟΥ ΕΙΣΟΔΗΜΑΤΟΣ</t>
    </r>
    <r>
      <rPr>
        <b/>
        <sz val="12"/>
        <color theme="1"/>
        <rFont val="Arial"/>
        <family val="2"/>
        <charset val="161"/>
      </rPr>
      <t xml:space="preserve"> ΟΤΑΝ </t>
    </r>
    <r>
      <rPr>
        <b/>
        <u/>
        <sz val="12"/>
        <color theme="1"/>
        <rFont val="Arial"/>
        <family val="2"/>
      </rPr>
      <t>ΑΦΑΙΡΕΙΤΑΙ ΚΑΤΆ 40% ΑΠΟ ΤΟ ΕΙΣΟΔΗΜΑ</t>
    </r>
  </si>
  <si>
    <t>ΦΠΑ                                                                                                                                                                                                                                                                                                                                                                                                                                                                                                                            Ανακαίνισης</t>
  </si>
  <si>
    <r>
      <t>(ΑΓΑΜΟΣ Η ΕΓΓΑΜΟΣ ΧΩΡΙΣ ΤΕΚΝΑ,</t>
    </r>
    <r>
      <rPr>
        <b/>
        <sz val="12"/>
        <color theme="1"/>
        <rFont val="Arial"/>
        <family val="2"/>
      </rPr>
      <t xml:space="preserve"> </t>
    </r>
    <r>
      <rPr>
        <b/>
        <u/>
        <sz val="12"/>
        <color theme="1"/>
        <rFont val="Arial"/>
        <family val="2"/>
      </rPr>
      <t>ΕΙΣΟΔΗΜΑ ΑΠΟ ΑΚΙΝΗΤΑ</t>
    </r>
    <r>
      <rPr>
        <b/>
        <sz val="12"/>
        <color theme="1"/>
        <rFont val="Arial"/>
        <family val="2"/>
        <charset val="161"/>
      </rPr>
      <t>)</t>
    </r>
  </si>
  <si>
    <t>ΥΠΟΛΟΓΙΣΜΟΣ ΦΟΡΟΥ ΕΙΣΟΔΗΜΑΤΟΣ</t>
  </si>
  <si>
    <t>ΥΠΟΛΟΓΙΣΜΟΣ ΟΦΕΛΟΥΣ ΦΟΡΟΛΟΓΟΥΜΕΝΟΥ</t>
  </si>
  <si>
    <t>Φόρος Κλίμακας</t>
  </si>
  <si>
    <t>Όφελος</t>
  </si>
  <si>
    <r>
      <t xml:space="preserve">ΟΦΕΛΟΣ ΦΟΡΟΛΟΓΟΥΜΕΝΟΥ ΓΙΑ ΔΑΠΑΝΗ ΑΝΑΚΑΙΝΙΣΗΣ </t>
    </r>
    <r>
      <rPr>
        <b/>
        <u/>
        <sz val="12"/>
        <color theme="1"/>
        <rFont val="Arial"/>
        <family val="2"/>
      </rPr>
      <t>10.000 ΕΥΡΩ</t>
    </r>
    <r>
      <rPr>
        <b/>
        <sz val="12"/>
        <color theme="1"/>
        <rFont val="Arial"/>
        <family val="2"/>
        <charset val="161"/>
      </rPr>
      <t xml:space="preserve"> ΟΤΑΝ </t>
    </r>
    <r>
      <rPr>
        <b/>
        <u/>
        <sz val="12"/>
        <color theme="1"/>
        <rFont val="Arial"/>
        <family val="2"/>
      </rPr>
      <t>ΑΦΑΙΡΕΙΤΑΙ ΚΑΤΆ 40% ΑΠΟ ΤΟ ΕΙΣΟΔΗΜΑ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</si>
</sst>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€-1];\-#,##0\ [$€-1]"/>
  </numFmts>
  <fonts count="14" x14ac:knownFonts="1"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0.5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  <charset val="161"/>
    </font>
    <font>
      <b/>
      <sz val="12"/>
      <color theme="1"/>
      <name val="Calibri"/>
      <family val="2"/>
      <charset val="161"/>
      <scheme val="minor"/>
    </font>
    <font>
      <sz val="1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sz val="11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4" fontId="9" fillId="2" borderId="15" xfId="0" applyNumberFormat="1" applyFont="1" applyFill="1" applyBorder="1" applyAlignment="1">
      <alignment horizontal="right" vertical="center" wrapText="1" indent="1"/>
    </xf>
    <xf numFmtId="164" fontId="5" fillId="2" borderId="17" xfId="0" applyNumberFormat="1" applyFont="1" applyFill="1" applyBorder="1" applyAlignment="1">
      <alignment horizontal="right" vertical="center" wrapText="1" indent="1"/>
    </xf>
    <xf numFmtId="164" fontId="5" fillId="2" borderId="15" xfId="0" applyNumberFormat="1" applyFont="1" applyFill="1" applyBorder="1" applyAlignment="1">
      <alignment horizontal="right" vertical="center" wrapText="1" indent="1"/>
    </xf>
    <xf numFmtId="164" fontId="9" fillId="2" borderId="19" xfId="0" applyNumberFormat="1" applyFont="1" applyFill="1" applyBorder="1" applyAlignment="1">
      <alignment horizontal="right" vertical="center" wrapText="1" indent="1"/>
    </xf>
    <xf numFmtId="164" fontId="5" fillId="2" borderId="20" xfId="0" applyNumberFormat="1" applyFont="1" applyFill="1" applyBorder="1" applyAlignment="1">
      <alignment horizontal="right" vertical="center" wrapText="1" indent="1"/>
    </xf>
    <xf numFmtId="164" fontId="5" fillId="2" borderId="12" xfId="0" applyNumberFormat="1" applyFont="1" applyFill="1" applyBorder="1" applyAlignment="1">
      <alignment horizontal="right" vertical="center" wrapText="1" indent="1"/>
    </xf>
    <xf numFmtId="164" fontId="9" fillId="2" borderId="12" xfId="0" applyNumberFormat="1" applyFont="1" applyFill="1" applyBorder="1" applyAlignment="1">
      <alignment horizontal="right" vertical="center" wrapText="1" indent="1"/>
    </xf>
    <xf numFmtId="164" fontId="9" fillId="2" borderId="22" xfId="0" applyNumberFormat="1" applyFont="1" applyFill="1" applyBorder="1" applyAlignment="1">
      <alignment horizontal="right" vertical="center" wrapText="1" indent="1"/>
    </xf>
    <xf numFmtId="164" fontId="9" fillId="2" borderId="14" xfId="0" applyNumberFormat="1" applyFont="1" applyFill="1" applyBorder="1" applyAlignment="1">
      <alignment horizontal="right" vertical="center" wrapText="1" indent="1"/>
    </xf>
    <xf numFmtId="164" fontId="9" fillId="2" borderId="8" xfId="0" applyNumberFormat="1" applyFont="1" applyFill="1" applyBorder="1" applyAlignment="1">
      <alignment horizontal="right" vertical="center" wrapText="1" indent="1"/>
    </xf>
    <xf numFmtId="0" fontId="2" fillId="2" borderId="22" xfId="0" applyFont="1" applyFill="1" applyBorder="1" applyAlignment="1">
      <alignment horizontal="center" vertical="center" wrapText="1"/>
    </xf>
    <xf numFmtId="164" fontId="5" fillId="2" borderId="24" xfId="0" applyNumberFormat="1" applyFont="1" applyFill="1" applyBorder="1" applyAlignment="1">
      <alignment horizontal="right" vertical="center" wrapText="1" indent="1"/>
    </xf>
    <xf numFmtId="164" fontId="5" fillId="2" borderId="13" xfId="0" applyNumberFormat="1" applyFont="1" applyFill="1" applyBorder="1" applyAlignment="1">
      <alignment horizontal="right" vertical="center" wrapText="1" indent="1"/>
    </xf>
    <xf numFmtId="164" fontId="12" fillId="2" borderId="16" xfId="0" applyNumberFormat="1" applyFont="1" applyFill="1" applyBorder="1" applyAlignment="1">
      <alignment horizontal="right" vertical="center" wrapText="1" indent="1"/>
    </xf>
    <xf numFmtId="164" fontId="12" fillId="2" borderId="15" xfId="0" applyNumberFormat="1" applyFont="1" applyFill="1" applyBorder="1" applyAlignment="1">
      <alignment horizontal="right" vertical="center" wrapText="1" indent="1"/>
    </xf>
    <xf numFmtId="164" fontId="9" fillId="2" borderId="18" xfId="0" applyNumberFormat="1" applyFont="1" applyFill="1" applyBorder="1" applyAlignment="1">
      <alignment horizontal="right" vertical="center" wrapText="1" indent="1"/>
    </xf>
    <xf numFmtId="164" fontId="9" fillId="2" borderId="24" xfId="0" applyNumberFormat="1" applyFont="1" applyFill="1" applyBorder="1" applyAlignment="1">
      <alignment horizontal="right" vertical="center" wrapText="1" indent="1"/>
    </xf>
    <xf numFmtId="164" fontId="9" fillId="2" borderId="17" xfId="0" applyNumberFormat="1" applyFont="1" applyFill="1" applyBorder="1" applyAlignment="1">
      <alignment horizontal="right" vertical="center" wrapText="1" indent="1"/>
    </xf>
    <xf numFmtId="164" fontId="9" fillId="2" borderId="21" xfId="0" applyNumberFormat="1" applyFont="1" applyFill="1" applyBorder="1" applyAlignment="1">
      <alignment horizontal="right" vertical="center" wrapText="1" indent="1"/>
    </xf>
    <xf numFmtId="164" fontId="13" fillId="2" borderId="16" xfId="0" applyNumberFormat="1" applyFont="1" applyFill="1" applyBorder="1" applyAlignment="1">
      <alignment horizontal="right" vertical="center" wrapText="1" indent="1"/>
    </xf>
    <xf numFmtId="164" fontId="13" fillId="2" borderId="11" xfId="0" applyNumberFormat="1" applyFont="1" applyFill="1" applyBorder="1" applyAlignment="1">
      <alignment horizontal="right" vertical="center" wrapText="1" indent="1"/>
    </xf>
    <xf numFmtId="164" fontId="13" fillId="2" borderId="15" xfId="0" applyNumberFormat="1" applyFont="1" applyFill="1" applyBorder="1" applyAlignment="1">
      <alignment horizontal="right" vertical="center" wrapText="1" indent="1"/>
    </xf>
    <xf numFmtId="164" fontId="13" fillId="2" borderId="12" xfId="0" applyNumberFormat="1" applyFont="1" applyFill="1" applyBorder="1" applyAlignment="1">
      <alignment horizontal="right" vertical="center" wrapText="1" indent="1"/>
    </xf>
    <xf numFmtId="0" fontId="7" fillId="2" borderId="1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04D83-C8B8-4BD3-A536-296D76D0F1C6}">
  <sheetPr>
    <pageSetUpPr fitToPage="1"/>
  </sheetPr>
  <dimension ref="B1:M18"/>
  <sheetViews>
    <sheetView tabSelected="1" zoomScale="90" zoomScaleNormal="90" workbookViewId="0">
      <selection activeCell="B5" sqref="B5:B6"/>
    </sheetView>
  </sheetViews>
  <sheetFormatPr defaultRowHeight="13.5" x14ac:dyDescent="0.25"/>
  <cols>
    <col min="1" max="1" width="5.7109375" style="1" customWidth="1"/>
    <col min="2" max="13" width="20.7109375" style="1" customWidth="1"/>
    <col min="14" max="16384" width="9.140625" style="1"/>
  </cols>
  <sheetData>
    <row r="1" spans="2:13" ht="14.25" thickBot="1" x14ac:dyDescent="0.3"/>
    <row r="2" spans="2:13" ht="35.1" customHeight="1" x14ac:dyDescent="0.25">
      <c r="B2" s="28" t="s">
        <v>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2:13" ht="35.1" customHeight="1" thickBot="1" x14ac:dyDescent="0.3">
      <c r="B3" s="31" t="s">
        <v>11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2:13" ht="20.100000000000001" customHeight="1" thickBot="1" x14ac:dyDescent="0.3"/>
    <row r="5" spans="2:13" ht="24.95" customHeight="1" x14ac:dyDescent="0.25">
      <c r="B5" s="34" t="s">
        <v>0</v>
      </c>
      <c r="C5" s="36" t="s">
        <v>1</v>
      </c>
      <c r="D5" s="38" t="s">
        <v>2</v>
      </c>
      <c r="E5" s="40" t="s">
        <v>3</v>
      </c>
      <c r="F5" s="34" t="s">
        <v>12</v>
      </c>
      <c r="G5" s="42"/>
      <c r="H5" s="42"/>
      <c r="I5" s="43"/>
      <c r="J5" s="44" t="s">
        <v>13</v>
      </c>
      <c r="K5" s="45"/>
      <c r="L5" s="45"/>
      <c r="M5" s="46"/>
    </row>
    <row r="6" spans="2:13" ht="50.1" customHeight="1" thickBot="1" x14ac:dyDescent="0.3">
      <c r="B6" s="35"/>
      <c r="C6" s="37"/>
      <c r="D6" s="39"/>
      <c r="E6" s="41"/>
      <c r="F6" s="2" t="s">
        <v>14</v>
      </c>
      <c r="G6" s="3" t="s">
        <v>4</v>
      </c>
      <c r="H6" s="3" t="s">
        <v>5</v>
      </c>
      <c r="I6" s="4" t="s">
        <v>6</v>
      </c>
      <c r="J6" s="2" t="s">
        <v>7</v>
      </c>
      <c r="K6" s="3" t="s">
        <v>8</v>
      </c>
      <c r="L6" s="3" t="s">
        <v>15</v>
      </c>
      <c r="M6" s="15" t="s">
        <v>10</v>
      </c>
    </row>
    <row r="7" spans="2:13" ht="30" customHeight="1" x14ac:dyDescent="0.25">
      <c r="B7" s="18">
        <v>10000</v>
      </c>
      <c r="C7" s="6">
        <f t="shared" ref="C7:C14" si="0">B7*0.2</f>
        <v>2000</v>
      </c>
      <c r="D7" s="6">
        <f t="shared" ref="D7:D14" si="1">C7*0.4</f>
        <v>800</v>
      </c>
      <c r="E7" s="16">
        <f t="shared" ref="E7:E14" si="2">IF(B7-D7&gt;0,B7-D7,0)</f>
        <v>9200</v>
      </c>
      <c r="F7" s="20">
        <f t="shared" ref="F7:F9" si="3">IF(E7&lt;=12000,E7*0.15,IF(E7&lt;=35000,1800+(E7-12000)*0.35,IF(E7&gt;35000,9850+(E7-35000)*0.45)))</f>
        <v>1380</v>
      </c>
      <c r="G7" s="7">
        <f t="shared" ref="G7:G14" si="4">IF(E7&lt;=12000,0,IF(E7&lt;=20000,0+(E7-12000)*0.022,IF(E7&lt;=30000,176+(E7-20000)*0.05,IF(E7&lt;=40000,676+(E7-30000)*0.065,IF(E7&lt;=65000,1326+(E7-40000)*0.075,IF(E7&lt;=220000,3201+(E7-65000)*0.09))))))</f>
        <v>0</v>
      </c>
      <c r="H7" s="5">
        <v>0</v>
      </c>
      <c r="I7" s="8">
        <f>IF((F7+G7-H7)&gt;0,F7+G7-H7,0)</f>
        <v>1380</v>
      </c>
      <c r="J7" s="13">
        <f t="shared" ref="J7:J9" si="5">IF(B7&lt;=12000,B7*0.15,IF(B7&lt;=35000,1800+(B7-12000)*0.35,9850+(B7-35000)*0.45))+IF(B7&lt;=12000,0,IF(B7&lt;=20000,0+(B7-12000)*0.022,IF(B7&lt;=30000,176+(B7-20000)*0.05,IF(B7&lt;=40000,676+(B7-30000)*0.065,IF(B7&lt;=65000,1326+(B7-40000)*0.075,IF(B7&lt;=220000,3201+(B7-65000)*0.09))))))</f>
        <v>1500</v>
      </c>
      <c r="K7" s="5">
        <f t="shared" ref="K7:K14" si="6">I7</f>
        <v>1380</v>
      </c>
      <c r="L7" s="19">
        <f t="shared" ref="L7:L14" si="7">J7-K7</f>
        <v>120</v>
      </c>
      <c r="M7" s="8">
        <f>C7-(C7/1.24)</f>
        <v>387.0967741935483</v>
      </c>
    </row>
    <row r="8" spans="2:13" ht="30" customHeight="1" x14ac:dyDescent="0.25">
      <c r="B8" s="18">
        <v>20000</v>
      </c>
      <c r="C8" s="6">
        <f t="shared" si="0"/>
        <v>4000</v>
      </c>
      <c r="D8" s="6">
        <f t="shared" si="1"/>
        <v>1600</v>
      </c>
      <c r="E8" s="16">
        <f t="shared" si="2"/>
        <v>18400</v>
      </c>
      <c r="F8" s="20">
        <f t="shared" si="3"/>
        <v>4040</v>
      </c>
      <c r="G8" s="7">
        <f t="shared" si="4"/>
        <v>140.79999999999998</v>
      </c>
      <c r="H8" s="5">
        <v>0</v>
      </c>
      <c r="I8" s="8">
        <f t="shared" ref="I8:I15" si="8">IF((F8+G8-H8)&gt;0,F8+G8-H8,0)</f>
        <v>4180.8</v>
      </c>
      <c r="J8" s="13">
        <f t="shared" si="5"/>
        <v>4776</v>
      </c>
      <c r="K8" s="5">
        <f t="shared" si="6"/>
        <v>4180.8</v>
      </c>
      <c r="L8" s="19">
        <f t="shared" si="7"/>
        <v>595.19999999999982</v>
      </c>
      <c r="M8" s="8">
        <f t="shared" ref="M8:M15" si="9">C8-(C8/1.24)</f>
        <v>774.1935483870966</v>
      </c>
    </row>
    <row r="9" spans="2:13" ht="30" customHeight="1" x14ac:dyDescent="0.25">
      <c r="B9" s="18">
        <v>30000</v>
      </c>
      <c r="C9" s="6">
        <f t="shared" si="0"/>
        <v>6000</v>
      </c>
      <c r="D9" s="6">
        <f t="shared" si="1"/>
        <v>2400</v>
      </c>
      <c r="E9" s="16">
        <f t="shared" si="2"/>
        <v>27600</v>
      </c>
      <c r="F9" s="20">
        <f t="shared" si="3"/>
        <v>7260</v>
      </c>
      <c r="G9" s="7">
        <f t="shared" si="4"/>
        <v>556</v>
      </c>
      <c r="H9" s="5">
        <v>0</v>
      </c>
      <c r="I9" s="8">
        <f t="shared" si="8"/>
        <v>7816</v>
      </c>
      <c r="J9" s="13">
        <f t="shared" si="5"/>
        <v>8776</v>
      </c>
      <c r="K9" s="5">
        <f t="shared" si="6"/>
        <v>7816</v>
      </c>
      <c r="L9" s="19">
        <f t="shared" si="7"/>
        <v>960</v>
      </c>
      <c r="M9" s="8">
        <f t="shared" si="9"/>
        <v>1161.2903225806449</v>
      </c>
    </row>
    <row r="10" spans="2:13" ht="30" customHeight="1" x14ac:dyDescent="0.25">
      <c r="B10" s="18">
        <v>37000</v>
      </c>
      <c r="C10" s="6">
        <f t="shared" ref="C10" si="10">B10*0.2</f>
        <v>7400</v>
      </c>
      <c r="D10" s="6">
        <f t="shared" ref="D10" si="11">C10*0.4</f>
        <v>2960</v>
      </c>
      <c r="E10" s="16">
        <f t="shared" ref="E10" si="12">IF(B10-D10&gt;0,B10-D10,0)</f>
        <v>34040</v>
      </c>
      <c r="F10" s="20">
        <f t="shared" ref="F10" si="13">IF(E10&lt;=12000,E10*0.15,IF(E10&lt;=35000,1800+(E10-12000)*0.35,IF(E10&gt;35000,9850+(E10-35000)*0.45)))</f>
        <v>9514</v>
      </c>
      <c r="G10" s="7">
        <f t="shared" ref="G10" si="14">IF(E10&lt;=12000,0,IF(E10&lt;=20000,0+(E10-12000)*0.022,IF(E10&lt;=30000,176+(E10-20000)*0.05,IF(E10&lt;=40000,676+(E10-30000)*0.065,IF(E10&lt;=65000,1326+(E10-40000)*0.075,IF(E10&lt;=220000,3201+(E10-65000)*0.09))))))</f>
        <v>938.6</v>
      </c>
      <c r="H10" s="5">
        <v>1</v>
      </c>
      <c r="I10" s="8">
        <f t="shared" ref="I10" si="15">IF((F10+G10-H10)&gt;0,F10+G10-H10,0)</f>
        <v>10451.6</v>
      </c>
      <c r="J10" s="13">
        <f t="shared" ref="J10" si="16">IF(B10&lt;=12000,B10*0.15,IF(B10&lt;=35000,1800+(B10-12000)*0.35,9850+(B10-35000)*0.45))+IF(B10&lt;=12000,0,IF(B10&lt;=20000,0+(B10-12000)*0.022,IF(B10&lt;=30000,176+(B10-20000)*0.05,IF(B10&lt;=40000,676+(B10-30000)*0.065,IF(B10&lt;=65000,1326+(B10-40000)*0.075,IF(B10&lt;=220000,3201+(B10-65000)*0.09))))))</f>
        <v>11881</v>
      </c>
      <c r="K10" s="5">
        <f t="shared" ref="K10" si="17">I10</f>
        <v>10451.6</v>
      </c>
      <c r="L10" s="19">
        <f t="shared" ref="L10" si="18">J10-K10</f>
        <v>1429.3999999999996</v>
      </c>
      <c r="M10" s="8">
        <f t="shared" ref="M10" si="19">C10-(C10/1.24)</f>
        <v>1432.2580645161288</v>
      </c>
    </row>
    <row r="11" spans="2:13" ht="30" customHeight="1" x14ac:dyDescent="0.25">
      <c r="B11" s="24">
        <v>38000</v>
      </c>
      <c r="C11" s="6">
        <f t="shared" si="0"/>
        <v>7600</v>
      </c>
      <c r="D11" s="22">
        <f t="shared" si="1"/>
        <v>3040</v>
      </c>
      <c r="E11" s="21">
        <f t="shared" si="2"/>
        <v>34960</v>
      </c>
      <c r="F11" s="20">
        <f t="shared" ref="F11:F18" si="20">IF(E11&lt;=12000,E11*0.15,IF(E11&lt;=35000,1800+(E11-12000)*0.35,IF(E11&gt;35000,9850+(E11-35000)*0.45)))</f>
        <v>9836</v>
      </c>
      <c r="G11" s="5">
        <f t="shared" si="4"/>
        <v>998.40000000000009</v>
      </c>
      <c r="H11" s="5">
        <v>0</v>
      </c>
      <c r="I11" s="8">
        <f t="shared" si="8"/>
        <v>10834.4</v>
      </c>
      <c r="J11" s="13">
        <f t="shared" ref="J11:J17" si="21">IF(B11&lt;=12000,B11*0.15,IF(B11&lt;=35000,1800+(B11-12000)*0.35,9850+(B11-35000)*0.45))+IF(B11&lt;=12000,0,IF(B11&lt;=20000,0+(B11-12000)*0.022,IF(B11&lt;=30000,176+(B11-20000)*0.05,IF(B11&lt;=40000,676+(B11-30000)*0.065,IF(B11&lt;=65000,1326+(B11-40000)*0.075,IF(B11&lt;=220000,3201+(B11-65000)*0.09))))))</f>
        <v>12396</v>
      </c>
      <c r="K11" s="5">
        <f t="shared" si="6"/>
        <v>10834.4</v>
      </c>
      <c r="L11" s="26">
        <f t="shared" si="7"/>
        <v>1561.6000000000004</v>
      </c>
      <c r="M11" s="8">
        <f t="shared" si="9"/>
        <v>1470.9677419354839</v>
      </c>
    </row>
    <row r="12" spans="2:13" ht="30" customHeight="1" x14ac:dyDescent="0.25">
      <c r="B12" s="24">
        <v>40000</v>
      </c>
      <c r="C12" s="6">
        <f t="shared" si="0"/>
        <v>8000</v>
      </c>
      <c r="D12" s="22">
        <f t="shared" si="1"/>
        <v>3200</v>
      </c>
      <c r="E12" s="21">
        <f t="shared" si="2"/>
        <v>36800</v>
      </c>
      <c r="F12" s="20">
        <f t="shared" si="20"/>
        <v>10660</v>
      </c>
      <c r="G12" s="5">
        <f t="shared" si="4"/>
        <v>1118</v>
      </c>
      <c r="H12" s="5">
        <v>0</v>
      </c>
      <c r="I12" s="8">
        <f t="shared" si="8"/>
        <v>11778</v>
      </c>
      <c r="J12" s="13">
        <f t="shared" si="21"/>
        <v>13426</v>
      </c>
      <c r="K12" s="5">
        <f t="shared" si="6"/>
        <v>11778</v>
      </c>
      <c r="L12" s="26">
        <f t="shared" si="7"/>
        <v>1648</v>
      </c>
      <c r="M12" s="8">
        <f t="shared" si="9"/>
        <v>1548.3870967741932</v>
      </c>
    </row>
    <row r="13" spans="2:13" ht="30" customHeight="1" x14ac:dyDescent="0.25">
      <c r="B13" s="24">
        <v>50000</v>
      </c>
      <c r="C13" s="6">
        <f t="shared" si="0"/>
        <v>10000</v>
      </c>
      <c r="D13" s="6">
        <f t="shared" si="1"/>
        <v>4000</v>
      </c>
      <c r="E13" s="16">
        <f t="shared" si="2"/>
        <v>46000</v>
      </c>
      <c r="F13" s="20">
        <f t="shared" si="20"/>
        <v>14800</v>
      </c>
      <c r="G13" s="7">
        <f t="shared" si="4"/>
        <v>1776</v>
      </c>
      <c r="H13" s="5">
        <v>0</v>
      </c>
      <c r="I13" s="8">
        <f t="shared" si="8"/>
        <v>16576</v>
      </c>
      <c r="J13" s="13">
        <f t="shared" si="21"/>
        <v>18676</v>
      </c>
      <c r="K13" s="5">
        <f t="shared" si="6"/>
        <v>16576</v>
      </c>
      <c r="L13" s="26">
        <f t="shared" si="7"/>
        <v>2100</v>
      </c>
      <c r="M13" s="8">
        <f t="shared" si="9"/>
        <v>1935.4838709677415</v>
      </c>
    </row>
    <row r="14" spans="2:13" ht="30" customHeight="1" x14ac:dyDescent="0.25">
      <c r="B14" s="24">
        <v>60000</v>
      </c>
      <c r="C14" s="6">
        <f t="shared" si="0"/>
        <v>12000</v>
      </c>
      <c r="D14" s="6">
        <f t="shared" si="1"/>
        <v>4800</v>
      </c>
      <c r="E14" s="16">
        <f t="shared" si="2"/>
        <v>55200</v>
      </c>
      <c r="F14" s="20">
        <f t="shared" si="20"/>
        <v>18940</v>
      </c>
      <c r="G14" s="7">
        <f t="shared" si="4"/>
        <v>2466</v>
      </c>
      <c r="H14" s="5">
        <v>0</v>
      </c>
      <c r="I14" s="8">
        <f t="shared" si="8"/>
        <v>21406</v>
      </c>
      <c r="J14" s="13">
        <f t="shared" si="21"/>
        <v>23926</v>
      </c>
      <c r="K14" s="5">
        <f t="shared" si="6"/>
        <v>21406</v>
      </c>
      <c r="L14" s="26">
        <f t="shared" si="7"/>
        <v>2520</v>
      </c>
      <c r="M14" s="8">
        <f t="shared" si="9"/>
        <v>2322.5806451612898</v>
      </c>
    </row>
    <row r="15" spans="2:13" ht="30" customHeight="1" x14ac:dyDescent="0.25">
      <c r="B15" s="24">
        <v>70000</v>
      </c>
      <c r="C15" s="6">
        <f t="shared" ref="C15:C18" si="22">B15*0.2</f>
        <v>14000</v>
      </c>
      <c r="D15" s="6">
        <f t="shared" ref="D15:D18" si="23">C15*0.4</f>
        <v>5600</v>
      </c>
      <c r="E15" s="16">
        <f t="shared" ref="E15:E18" si="24">IF(B15-D15&gt;0,B15-D15,0)</f>
        <v>64400</v>
      </c>
      <c r="F15" s="20">
        <f t="shared" si="20"/>
        <v>23080</v>
      </c>
      <c r="G15" s="7">
        <f t="shared" ref="G15:G18" si="25">IF(E15&lt;=12000,0,IF(E15&lt;=20000,0+(E15-12000)*0.022,IF(E15&lt;=30000,176+(E15-20000)*0.05,IF(E15&lt;=40000,676+(E15-30000)*0.065,IF(E15&lt;=65000,1326+(E15-40000)*0.075,IF(E15&lt;=220000,3201+(E15-65000)*0.09))))))</f>
        <v>3156</v>
      </c>
      <c r="H15" s="5">
        <v>0</v>
      </c>
      <c r="I15" s="8">
        <f t="shared" si="8"/>
        <v>26236</v>
      </c>
      <c r="J15" s="13">
        <f t="shared" si="21"/>
        <v>29251</v>
      </c>
      <c r="K15" s="5">
        <f t="shared" ref="K15:K18" si="26">I15</f>
        <v>26236</v>
      </c>
      <c r="L15" s="26">
        <f t="shared" ref="L15:L18" si="27">J15-K15</f>
        <v>3015</v>
      </c>
      <c r="M15" s="8">
        <f t="shared" si="9"/>
        <v>2709.677419354839</v>
      </c>
    </row>
    <row r="16" spans="2:13" ht="30" customHeight="1" x14ac:dyDescent="0.25">
      <c r="B16" s="24">
        <v>80000</v>
      </c>
      <c r="C16" s="6">
        <f t="shared" si="22"/>
        <v>16000</v>
      </c>
      <c r="D16" s="6">
        <f t="shared" si="23"/>
        <v>6400</v>
      </c>
      <c r="E16" s="16">
        <f t="shared" si="24"/>
        <v>73600</v>
      </c>
      <c r="F16" s="20">
        <f t="shared" si="20"/>
        <v>27220</v>
      </c>
      <c r="G16" s="7">
        <f t="shared" si="25"/>
        <v>3975</v>
      </c>
      <c r="H16" s="5">
        <v>0</v>
      </c>
      <c r="I16" s="8">
        <f t="shared" ref="I16:I18" si="28">IF((F16+G16-H16)&gt;0,F16+G16-H16,0)</f>
        <v>31195</v>
      </c>
      <c r="J16" s="13">
        <f t="shared" si="21"/>
        <v>34651</v>
      </c>
      <c r="K16" s="5">
        <f t="shared" si="26"/>
        <v>31195</v>
      </c>
      <c r="L16" s="26">
        <f t="shared" si="27"/>
        <v>3456</v>
      </c>
      <c r="M16" s="8">
        <f t="shared" ref="M16:M18" si="29">C16-(C16/1.24)</f>
        <v>3096.7741935483864</v>
      </c>
    </row>
    <row r="17" spans="2:13" ht="30" customHeight="1" x14ac:dyDescent="0.25">
      <c r="B17" s="24">
        <v>90000</v>
      </c>
      <c r="C17" s="6">
        <f t="shared" si="22"/>
        <v>18000</v>
      </c>
      <c r="D17" s="6">
        <f t="shared" si="23"/>
        <v>7200</v>
      </c>
      <c r="E17" s="16">
        <f t="shared" si="24"/>
        <v>82800</v>
      </c>
      <c r="F17" s="20">
        <f t="shared" si="20"/>
        <v>31360</v>
      </c>
      <c r="G17" s="7">
        <f t="shared" si="25"/>
        <v>4803</v>
      </c>
      <c r="H17" s="5">
        <v>0</v>
      </c>
      <c r="I17" s="8">
        <f t="shared" si="28"/>
        <v>36163</v>
      </c>
      <c r="J17" s="13">
        <f t="shared" si="21"/>
        <v>40051</v>
      </c>
      <c r="K17" s="5">
        <f t="shared" si="26"/>
        <v>36163</v>
      </c>
      <c r="L17" s="26">
        <f t="shared" si="27"/>
        <v>3888</v>
      </c>
      <c r="M17" s="8">
        <f t="shared" si="29"/>
        <v>3483.8709677419356</v>
      </c>
    </row>
    <row r="18" spans="2:13" ht="30" customHeight="1" thickBot="1" x14ac:dyDescent="0.3">
      <c r="B18" s="25">
        <v>100000</v>
      </c>
      <c r="C18" s="9">
        <f t="shared" si="22"/>
        <v>20000</v>
      </c>
      <c r="D18" s="9">
        <f t="shared" si="23"/>
        <v>8000</v>
      </c>
      <c r="E18" s="17">
        <f t="shared" si="24"/>
        <v>92000</v>
      </c>
      <c r="F18" s="23">
        <f t="shared" si="20"/>
        <v>35500</v>
      </c>
      <c r="G18" s="10">
        <f t="shared" si="25"/>
        <v>5631</v>
      </c>
      <c r="H18" s="11">
        <v>0</v>
      </c>
      <c r="I18" s="12">
        <f t="shared" si="28"/>
        <v>41131</v>
      </c>
      <c r="J18" s="14">
        <f t="shared" ref="J18" si="30">IF(B18&lt;=12000,B18*0.15,IF(B18&lt;=35000,1800+(B18-12000)*0.35,9850+(B18-35000)*0.45))+IF(B18&lt;=12000,0,IF(B18&lt;=20000,0+(B18-12000)*0.022,IF(B18&lt;=30000,176+(B18-20000)*0.05,IF(B18&lt;=40000,676+(B18-30000)*0.065,IF(B18&lt;=65000,1326+(B18-40000)*0.075,IF(B18&lt;=220000,3201+(B18-65000)*0.09))))))</f>
        <v>45451</v>
      </c>
      <c r="K18" s="11">
        <f t="shared" si="26"/>
        <v>41131</v>
      </c>
      <c r="L18" s="27">
        <f t="shared" si="27"/>
        <v>4320</v>
      </c>
      <c r="M18" s="12">
        <f t="shared" si="29"/>
        <v>3870.967741935483</v>
      </c>
    </row>
  </sheetData>
  <mergeCells count="8">
    <mergeCell ref="B2:M2"/>
    <mergeCell ref="B3:M3"/>
    <mergeCell ref="B5:B6"/>
    <mergeCell ref="C5:C6"/>
    <mergeCell ref="D5:D6"/>
    <mergeCell ref="E5:E6"/>
    <mergeCell ref="F5:I5"/>
    <mergeCell ref="J5:M5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E0D42-F4AC-4509-B01D-306D2BF2CF4D}">
  <sheetPr>
    <pageSetUpPr fitToPage="1"/>
  </sheetPr>
  <dimension ref="B1:M18"/>
  <sheetViews>
    <sheetView zoomScale="90" zoomScaleNormal="90" workbookViewId="0">
      <selection activeCell="K10" sqref="K10"/>
    </sheetView>
  </sheetViews>
  <sheetFormatPr defaultRowHeight="13.5" x14ac:dyDescent="0.25"/>
  <cols>
    <col min="1" max="1" width="5.7109375" style="1" customWidth="1"/>
    <col min="2" max="13" width="20.7109375" style="1" customWidth="1"/>
    <col min="14" max="16384" width="9.140625" style="1"/>
  </cols>
  <sheetData>
    <row r="1" spans="2:13" ht="14.25" thickBot="1" x14ac:dyDescent="0.3"/>
    <row r="2" spans="2:13" ht="35.1" customHeight="1" x14ac:dyDescent="0.25">
      <c r="B2" s="28" t="s">
        <v>16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2:13" ht="35.1" customHeight="1" thickBot="1" x14ac:dyDescent="0.3">
      <c r="B3" s="31" t="s">
        <v>11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2:13" ht="20.100000000000001" customHeight="1" thickBot="1" x14ac:dyDescent="0.3"/>
    <row r="5" spans="2:13" ht="24.95" customHeight="1" x14ac:dyDescent="0.25">
      <c r="B5" s="34" t="s">
        <v>0</v>
      </c>
      <c r="C5" s="36" t="s">
        <v>1</v>
      </c>
      <c r="D5" s="38" t="s">
        <v>2</v>
      </c>
      <c r="E5" s="40" t="s">
        <v>3</v>
      </c>
      <c r="F5" s="34" t="s">
        <v>12</v>
      </c>
      <c r="G5" s="42"/>
      <c r="H5" s="42"/>
      <c r="I5" s="43"/>
      <c r="J5" s="44" t="s">
        <v>13</v>
      </c>
      <c r="K5" s="45"/>
      <c r="L5" s="45"/>
      <c r="M5" s="46"/>
    </row>
    <row r="6" spans="2:13" ht="50.1" customHeight="1" thickBot="1" x14ac:dyDescent="0.3">
      <c r="B6" s="35"/>
      <c r="C6" s="37"/>
      <c r="D6" s="39"/>
      <c r="E6" s="41"/>
      <c r="F6" s="2" t="s">
        <v>14</v>
      </c>
      <c r="G6" s="3" t="s">
        <v>4</v>
      </c>
      <c r="H6" s="3" t="s">
        <v>5</v>
      </c>
      <c r="I6" s="4" t="s">
        <v>6</v>
      </c>
      <c r="J6" s="2" t="s">
        <v>7</v>
      </c>
      <c r="K6" s="3" t="s">
        <v>8</v>
      </c>
      <c r="L6" s="3" t="s">
        <v>15</v>
      </c>
      <c r="M6" s="15" t="s">
        <v>10</v>
      </c>
    </row>
    <row r="7" spans="2:13" ht="30" customHeight="1" x14ac:dyDescent="0.25">
      <c r="B7" s="18">
        <v>10000</v>
      </c>
      <c r="C7" s="6">
        <v>10000</v>
      </c>
      <c r="D7" s="6">
        <f t="shared" ref="D7:D14" si="0">C7*0.4</f>
        <v>4000</v>
      </c>
      <c r="E7" s="16">
        <f t="shared" ref="E7:E14" si="1">IF(B7-D7&gt;0,B7-D7,0)</f>
        <v>6000</v>
      </c>
      <c r="F7" s="20">
        <f t="shared" ref="F7:F9" si="2">IF(E7&lt;=12000,E7*0.15,IF(E7&lt;=35000,1800+(E7-12000)*0.35,IF(E7&gt;35000,9850+(E7-35000)*0.45)))</f>
        <v>900</v>
      </c>
      <c r="G7" s="7">
        <f t="shared" ref="G7:G14" si="3">IF(E7&lt;=12000,0,IF(E7&lt;=20000,0+(E7-12000)*0.022,IF(E7&lt;=30000,176+(E7-20000)*0.05,IF(E7&lt;=40000,676+(E7-30000)*0.065,IF(E7&lt;=65000,1326+(E7-40000)*0.075,IF(E7&lt;=220000,3201+(E7-65000)*0.09))))))</f>
        <v>0</v>
      </c>
      <c r="H7" s="5">
        <v>0</v>
      </c>
      <c r="I7" s="8">
        <f>IF((F7+G7-H7)&gt;0,F7+G7-H7,0)</f>
        <v>900</v>
      </c>
      <c r="J7" s="13">
        <f t="shared" ref="J7:J9" si="4">IF(B7&lt;=12000,B7*0.15,IF(B7&lt;=35000,1800+(B7-12000)*0.35,9850+(B7-35000)*0.45))+IF(B7&lt;=12000,0,IF(B7&lt;=20000,0+(B7-12000)*0.022,IF(B7&lt;=30000,176+(B7-20000)*0.05,IF(B7&lt;=40000,676+(B7-30000)*0.065,IF(B7&lt;=65000,1326+(B7-40000)*0.075,IF(B7&lt;=220000,3201+(B7-65000)*0.09))))))</f>
        <v>1500</v>
      </c>
      <c r="K7" s="5">
        <f t="shared" ref="K7:K14" si="5">I7</f>
        <v>900</v>
      </c>
      <c r="L7" s="19">
        <f t="shared" ref="L7:L14" si="6">J7-K7</f>
        <v>600</v>
      </c>
      <c r="M7" s="8">
        <f>C7-(C7/1.24)</f>
        <v>1935.4838709677415</v>
      </c>
    </row>
    <row r="8" spans="2:13" ht="30" customHeight="1" x14ac:dyDescent="0.25">
      <c r="B8" s="18">
        <v>20000</v>
      </c>
      <c r="C8" s="6">
        <v>10000</v>
      </c>
      <c r="D8" s="6">
        <f t="shared" si="0"/>
        <v>4000</v>
      </c>
      <c r="E8" s="16">
        <f t="shared" si="1"/>
        <v>16000</v>
      </c>
      <c r="F8" s="20">
        <f t="shared" si="2"/>
        <v>3200</v>
      </c>
      <c r="G8" s="7">
        <f t="shared" si="3"/>
        <v>88</v>
      </c>
      <c r="H8" s="5">
        <v>0</v>
      </c>
      <c r="I8" s="8">
        <f t="shared" ref="I8:I15" si="7">IF((F8+G8-H8)&gt;0,F8+G8-H8,0)</f>
        <v>3288</v>
      </c>
      <c r="J8" s="13">
        <f t="shared" si="4"/>
        <v>4776</v>
      </c>
      <c r="K8" s="5">
        <f t="shared" si="5"/>
        <v>3288</v>
      </c>
      <c r="L8" s="19">
        <f t="shared" si="6"/>
        <v>1488</v>
      </c>
      <c r="M8" s="8">
        <f t="shared" ref="M8:M15" si="8">C8-(C8/1.24)</f>
        <v>1935.4838709677415</v>
      </c>
    </row>
    <row r="9" spans="2:13" ht="30" customHeight="1" x14ac:dyDescent="0.25">
      <c r="B9" s="18">
        <v>30000</v>
      </c>
      <c r="C9" s="6">
        <v>10000</v>
      </c>
      <c r="D9" s="6">
        <f t="shared" si="0"/>
        <v>4000</v>
      </c>
      <c r="E9" s="16">
        <f t="shared" si="1"/>
        <v>26000</v>
      </c>
      <c r="F9" s="20">
        <f t="shared" si="2"/>
        <v>6700</v>
      </c>
      <c r="G9" s="7">
        <f t="shared" si="3"/>
        <v>476</v>
      </c>
      <c r="H9" s="5">
        <v>0</v>
      </c>
      <c r="I9" s="8">
        <f t="shared" si="7"/>
        <v>7176</v>
      </c>
      <c r="J9" s="13">
        <f t="shared" si="4"/>
        <v>8776</v>
      </c>
      <c r="K9" s="5">
        <f t="shared" si="5"/>
        <v>7176</v>
      </c>
      <c r="L9" s="19">
        <f t="shared" si="6"/>
        <v>1600</v>
      </c>
      <c r="M9" s="8">
        <f t="shared" si="8"/>
        <v>1935.4838709677415</v>
      </c>
    </row>
    <row r="10" spans="2:13" ht="30" customHeight="1" x14ac:dyDescent="0.25">
      <c r="B10" s="18">
        <v>37000</v>
      </c>
      <c r="C10" s="6">
        <v>10000</v>
      </c>
      <c r="D10" s="6">
        <f t="shared" ref="D10" si="9">C10*0.4</f>
        <v>4000</v>
      </c>
      <c r="E10" s="16">
        <f t="shared" ref="E10" si="10">IF(B10-D10&gt;0,B10-D10,0)</f>
        <v>33000</v>
      </c>
      <c r="F10" s="20">
        <f t="shared" ref="F10" si="11">IF(E10&lt;=12000,E10*0.15,IF(E10&lt;=35000,1800+(E10-12000)*0.35,IF(E10&gt;35000,9850+(E10-35000)*0.45)))</f>
        <v>9150</v>
      </c>
      <c r="G10" s="7">
        <f t="shared" ref="G10" si="12">IF(E10&lt;=12000,0,IF(E10&lt;=20000,0+(E10-12000)*0.022,IF(E10&lt;=30000,176+(E10-20000)*0.05,IF(E10&lt;=40000,676+(E10-30000)*0.065,IF(E10&lt;=65000,1326+(E10-40000)*0.075,IF(E10&lt;=220000,3201+(E10-65000)*0.09))))))</f>
        <v>871</v>
      </c>
      <c r="H10" s="5">
        <v>1</v>
      </c>
      <c r="I10" s="8">
        <f t="shared" ref="I10" si="13">IF((F10+G10-H10)&gt;0,F10+G10-H10,0)</f>
        <v>10020</v>
      </c>
      <c r="J10" s="13">
        <f t="shared" ref="J10" si="14">IF(B10&lt;=12000,B10*0.15,IF(B10&lt;=35000,1800+(B10-12000)*0.35,9850+(B10-35000)*0.45))+IF(B10&lt;=12000,0,IF(B10&lt;=20000,0+(B10-12000)*0.022,IF(B10&lt;=30000,176+(B10-20000)*0.05,IF(B10&lt;=40000,676+(B10-30000)*0.065,IF(B10&lt;=65000,1326+(B10-40000)*0.075,IF(B10&lt;=220000,3201+(B10-65000)*0.09))))))</f>
        <v>11881</v>
      </c>
      <c r="K10" s="5">
        <f t="shared" ref="K10" si="15">I10</f>
        <v>10020</v>
      </c>
      <c r="L10" s="19">
        <f t="shared" ref="L10" si="16">J10-K10</f>
        <v>1861</v>
      </c>
      <c r="M10" s="8">
        <f t="shared" ref="M10" si="17">C10-(C10/1.24)</f>
        <v>1935.4838709677415</v>
      </c>
    </row>
    <row r="11" spans="2:13" ht="30" customHeight="1" x14ac:dyDescent="0.25">
      <c r="B11" s="24">
        <v>38000</v>
      </c>
      <c r="C11" s="6">
        <v>10000</v>
      </c>
      <c r="D11" s="22">
        <f t="shared" si="0"/>
        <v>4000</v>
      </c>
      <c r="E11" s="21">
        <f t="shared" si="1"/>
        <v>34000</v>
      </c>
      <c r="F11" s="20">
        <f t="shared" ref="F11:F18" si="18">IF(E11&lt;=12000,E11*0.15,IF(E11&lt;=35000,1800+(E11-12000)*0.35,IF(E11&gt;35000,9850+(E11-35000)*0.45)))</f>
        <v>9500</v>
      </c>
      <c r="G11" s="5">
        <f t="shared" si="3"/>
        <v>936</v>
      </c>
      <c r="H11" s="5">
        <v>0</v>
      </c>
      <c r="I11" s="8">
        <f t="shared" si="7"/>
        <v>10436</v>
      </c>
      <c r="J11" s="13">
        <f t="shared" ref="J11:J17" si="19">IF(B11&lt;=12000,B11*0.15,IF(B11&lt;=35000,1800+(B11-12000)*0.35,9850+(B11-35000)*0.45))+IF(B11&lt;=12000,0,IF(B11&lt;=20000,0+(B11-12000)*0.022,IF(B11&lt;=30000,176+(B11-20000)*0.05,IF(B11&lt;=40000,676+(B11-30000)*0.065,IF(B11&lt;=65000,1326+(B11-40000)*0.075,IF(B11&lt;=220000,3201+(B11-65000)*0.09))))))</f>
        <v>12396</v>
      </c>
      <c r="K11" s="5">
        <f t="shared" si="5"/>
        <v>10436</v>
      </c>
      <c r="L11" s="26">
        <f t="shared" si="6"/>
        <v>1960</v>
      </c>
      <c r="M11" s="8">
        <f t="shared" si="8"/>
        <v>1935.4838709677415</v>
      </c>
    </row>
    <row r="12" spans="2:13" ht="30" customHeight="1" x14ac:dyDescent="0.25">
      <c r="B12" s="24">
        <v>40000</v>
      </c>
      <c r="C12" s="6">
        <v>10000</v>
      </c>
      <c r="D12" s="22">
        <f t="shared" si="0"/>
        <v>4000</v>
      </c>
      <c r="E12" s="21">
        <f t="shared" si="1"/>
        <v>36000</v>
      </c>
      <c r="F12" s="20">
        <f t="shared" si="18"/>
        <v>10300</v>
      </c>
      <c r="G12" s="5">
        <f t="shared" si="3"/>
        <v>1066</v>
      </c>
      <c r="H12" s="5">
        <v>0</v>
      </c>
      <c r="I12" s="8">
        <f t="shared" si="7"/>
        <v>11366</v>
      </c>
      <c r="J12" s="13">
        <f t="shared" si="19"/>
        <v>13426</v>
      </c>
      <c r="K12" s="5">
        <f t="shared" si="5"/>
        <v>11366</v>
      </c>
      <c r="L12" s="26">
        <f t="shared" si="6"/>
        <v>2060</v>
      </c>
      <c r="M12" s="8">
        <f t="shared" si="8"/>
        <v>1935.4838709677415</v>
      </c>
    </row>
    <row r="13" spans="2:13" ht="30" customHeight="1" x14ac:dyDescent="0.25">
      <c r="B13" s="24">
        <v>50000</v>
      </c>
      <c r="C13" s="6">
        <v>10000</v>
      </c>
      <c r="D13" s="6">
        <f t="shared" si="0"/>
        <v>4000</v>
      </c>
      <c r="E13" s="16">
        <f t="shared" si="1"/>
        <v>46000</v>
      </c>
      <c r="F13" s="20">
        <f t="shared" si="18"/>
        <v>14800</v>
      </c>
      <c r="G13" s="7">
        <f t="shared" si="3"/>
        <v>1776</v>
      </c>
      <c r="H13" s="5">
        <v>0</v>
      </c>
      <c r="I13" s="8">
        <f t="shared" si="7"/>
        <v>16576</v>
      </c>
      <c r="J13" s="13">
        <f t="shared" si="19"/>
        <v>18676</v>
      </c>
      <c r="K13" s="5">
        <f t="shared" si="5"/>
        <v>16576</v>
      </c>
      <c r="L13" s="26">
        <f t="shared" si="6"/>
        <v>2100</v>
      </c>
      <c r="M13" s="8">
        <f t="shared" si="8"/>
        <v>1935.4838709677415</v>
      </c>
    </row>
    <row r="14" spans="2:13" ht="30" customHeight="1" x14ac:dyDescent="0.25">
      <c r="B14" s="24">
        <v>60000</v>
      </c>
      <c r="C14" s="6">
        <v>10000</v>
      </c>
      <c r="D14" s="6">
        <f t="shared" si="0"/>
        <v>4000</v>
      </c>
      <c r="E14" s="16">
        <f t="shared" si="1"/>
        <v>56000</v>
      </c>
      <c r="F14" s="20">
        <f t="shared" si="18"/>
        <v>19300</v>
      </c>
      <c r="G14" s="7">
        <f t="shared" si="3"/>
        <v>2526</v>
      </c>
      <c r="H14" s="5">
        <v>0</v>
      </c>
      <c r="I14" s="8">
        <f t="shared" si="7"/>
        <v>21826</v>
      </c>
      <c r="J14" s="13">
        <f t="shared" si="19"/>
        <v>23926</v>
      </c>
      <c r="K14" s="5">
        <f t="shared" si="5"/>
        <v>21826</v>
      </c>
      <c r="L14" s="26">
        <f t="shared" si="6"/>
        <v>2100</v>
      </c>
      <c r="M14" s="8">
        <f t="shared" si="8"/>
        <v>1935.4838709677415</v>
      </c>
    </row>
    <row r="15" spans="2:13" ht="30" customHeight="1" x14ac:dyDescent="0.25">
      <c r="B15" s="24">
        <v>70000</v>
      </c>
      <c r="C15" s="6">
        <v>10000</v>
      </c>
      <c r="D15" s="6">
        <f t="shared" ref="D15:D18" si="20">C15*0.4</f>
        <v>4000</v>
      </c>
      <c r="E15" s="16">
        <f t="shared" ref="E15:E18" si="21">IF(B15-D15&gt;0,B15-D15,0)</f>
        <v>66000</v>
      </c>
      <c r="F15" s="20">
        <f t="shared" si="18"/>
        <v>23800</v>
      </c>
      <c r="G15" s="7">
        <f t="shared" ref="G15:G18" si="22">IF(E15&lt;=12000,0,IF(E15&lt;=20000,0+(E15-12000)*0.022,IF(E15&lt;=30000,176+(E15-20000)*0.05,IF(E15&lt;=40000,676+(E15-30000)*0.065,IF(E15&lt;=65000,1326+(E15-40000)*0.075,IF(E15&lt;=220000,3201+(E15-65000)*0.09))))))</f>
        <v>3291</v>
      </c>
      <c r="H15" s="5">
        <v>0</v>
      </c>
      <c r="I15" s="8">
        <f t="shared" si="7"/>
        <v>27091</v>
      </c>
      <c r="J15" s="13">
        <f t="shared" si="19"/>
        <v>29251</v>
      </c>
      <c r="K15" s="5">
        <f t="shared" ref="K15:K18" si="23">I15</f>
        <v>27091</v>
      </c>
      <c r="L15" s="26">
        <f t="shared" ref="L15:L18" si="24">J15-K15</f>
        <v>2160</v>
      </c>
      <c r="M15" s="8">
        <f t="shared" si="8"/>
        <v>1935.4838709677415</v>
      </c>
    </row>
    <row r="16" spans="2:13" ht="30" customHeight="1" x14ac:dyDescent="0.25">
      <c r="B16" s="24">
        <v>80000</v>
      </c>
      <c r="C16" s="6">
        <v>10000</v>
      </c>
      <c r="D16" s="6">
        <f t="shared" si="20"/>
        <v>4000</v>
      </c>
      <c r="E16" s="16">
        <f t="shared" si="21"/>
        <v>76000</v>
      </c>
      <c r="F16" s="20">
        <f t="shared" si="18"/>
        <v>28300</v>
      </c>
      <c r="G16" s="7">
        <f t="shared" si="22"/>
        <v>4191</v>
      </c>
      <c r="H16" s="5">
        <v>0</v>
      </c>
      <c r="I16" s="8">
        <f t="shared" ref="I16:I18" si="25">IF((F16+G16-H16)&gt;0,F16+G16-H16,0)</f>
        <v>32491</v>
      </c>
      <c r="J16" s="13">
        <f t="shared" si="19"/>
        <v>34651</v>
      </c>
      <c r="K16" s="5">
        <f t="shared" si="23"/>
        <v>32491</v>
      </c>
      <c r="L16" s="26">
        <f t="shared" si="24"/>
        <v>2160</v>
      </c>
      <c r="M16" s="8">
        <f t="shared" ref="M16:M18" si="26">C16-(C16/1.24)</f>
        <v>1935.4838709677415</v>
      </c>
    </row>
    <row r="17" spans="2:13" ht="30" customHeight="1" x14ac:dyDescent="0.25">
      <c r="B17" s="24">
        <v>90000</v>
      </c>
      <c r="C17" s="6">
        <v>10000</v>
      </c>
      <c r="D17" s="6">
        <f t="shared" si="20"/>
        <v>4000</v>
      </c>
      <c r="E17" s="16">
        <f t="shared" si="21"/>
        <v>86000</v>
      </c>
      <c r="F17" s="20">
        <f t="shared" si="18"/>
        <v>32800</v>
      </c>
      <c r="G17" s="7">
        <f t="shared" si="22"/>
        <v>5091</v>
      </c>
      <c r="H17" s="5">
        <v>0</v>
      </c>
      <c r="I17" s="8">
        <f t="shared" si="25"/>
        <v>37891</v>
      </c>
      <c r="J17" s="13">
        <f t="shared" si="19"/>
        <v>40051</v>
      </c>
      <c r="K17" s="5">
        <f t="shared" si="23"/>
        <v>37891</v>
      </c>
      <c r="L17" s="26">
        <f t="shared" si="24"/>
        <v>2160</v>
      </c>
      <c r="M17" s="8">
        <f t="shared" si="26"/>
        <v>1935.4838709677415</v>
      </c>
    </row>
    <row r="18" spans="2:13" ht="30" customHeight="1" thickBot="1" x14ac:dyDescent="0.3">
      <c r="B18" s="25">
        <v>100000</v>
      </c>
      <c r="C18" s="9">
        <v>10000</v>
      </c>
      <c r="D18" s="9">
        <f t="shared" si="20"/>
        <v>4000</v>
      </c>
      <c r="E18" s="17">
        <f t="shared" si="21"/>
        <v>96000</v>
      </c>
      <c r="F18" s="23">
        <f t="shared" si="18"/>
        <v>37300</v>
      </c>
      <c r="G18" s="10">
        <f t="shared" si="22"/>
        <v>5991</v>
      </c>
      <c r="H18" s="11">
        <v>0</v>
      </c>
      <c r="I18" s="12">
        <f t="shared" si="25"/>
        <v>43291</v>
      </c>
      <c r="J18" s="14">
        <f t="shared" ref="J18" si="27">IF(B18&lt;=12000,B18*0.15,IF(B18&lt;=35000,1800+(B18-12000)*0.35,9850+(B18-35000)*0.45))+IF(B18&lt;=12000,0,IF(B18&lt;=20000,0+(B18-12000)*0.022,IF(B18&lt;=30000,176+(B18-20000)*0.05,IF(B18&lt;=40000,676+(B18-30000)*0.065,IF(B18&lt;=65000,1326+(B18-40000)*0.075,IF(B18&lt;=220000,3201+(B18-65000)*0.09))))))</f>
        <v>45451</v>
      </c>
      <c r="K18" s="11">
        <f t="shared" si="23"/>
        <v>43291</v>
      </c>
      <c r="L18" s="27">
        <f t="shared" si="24"/>
        <v>2160</v>
      </c>
      <c r="M18" s="12">
        <f t="shared" si="26"/>
        <v>1935.4838709677415</v>
      </c>
    </row>
  </sheetData>
  <mergeCells count="8">
    <mergeCell ref="B2:M2"/>
    <mergeCell ref="B3:M3"/>
    <mergeCell ref="B5:B6"/>
    <mergeCell ref="C5:C6"/>
    <mergeCell ref="D5:D6"/>
    <mergeCell ref="E5:E6"/>
    <mergeCell ref="F5:I5"/>
    <mergeCell ref="J5:M5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20% ΕΙΣΟΔΗΜΑΤΟΣ </vt:lpstr>
      <vt:lpstr>10.000 ΕΥΡΩ </vt:lpstr>
      <vt:lpstr>'10.000 ΕΥΡΩ '!Print_Area</vt:lpstr>
      <vt:lpstr>'20% ΕΙΣΟΔΗΜΑΤΟΣ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Dee</dc:creator>
  <cp:lastModifiedBy>Jay Dee</cp:lastModifiedBy>
  <cp:lastPrinted>2019-09-23T15:12:32Z</cp:lastPrinted>
  <dcterms:created xsi:type="dcterms:W3CDTF">2019-09-23T12:11:36Z</dcterms:created>
  <dcterms:modified xsi:type="dcterms:W3CDTF">2019-09-23T15:23:41Z</dcterms:modified>
</cp:coreProperties>
</file>